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muthoffrichter/CloudStation/"/>
    </mc:Choice>
  </mc:AlternateContent>
  <xr:revisionPtr revIDLastSave="0" documentId="13_ncr:1_{57666DCE-E5A1-FC48-9F79-28FD073BF86F}" xr6:coauthVersionLast="36" xr6:coauthVersionMax="36" xr10:uidLastSave="{00000000-0000-0000-0000-000000000000}"/>
  <bookViews>
    <workbookView xWindow="45240" yWindow="1880" windowWidth="15580" windowHeight="17940" xr2:uid="{842842EC-0685-9143-B436-442BDCC809B9}"/>
  </bookViews>
  <sheets>
    <sheet name="Tabelle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I11" i="1"/>
  <c r="P11" i="1" s="1"/>
  <c r="I12" i="1"/>
  <c r="P12" i="1" s="1"/>
  <c r="I13" i="1"/>
  <c r="J13" i="1" s="1"/>
  <c r="I14" i="1"/>
  <c r="J14" i="1" s="1"/>
  <c r="I15" i="1"/>
  <c r="I16" i="1"/>
  <c r="J16" i="1" s="1"/>
  <c r="I17" i="1"/>
  <c r="J17" i="1"/>
  <c r="K17" i="1"/>
  <c r="I18" i="1"/>
  <c r="K18" i="1" s="1"/>
  <c r="J18" i="1"/>
  <c r="I19" i="1"/>
  <c r="J19" i="1"/>
  <c r="K19" i="1"/>
  <c r="I20" i="1"/>
  <c r="J20" i="1" s="1"/>
  <c r="I21" i="1"/>
  <c r="J21" i="1" s="1"/>
  <c r="K21" i="1"/>
  <c r="I22" i="1"/>
  <c r="J22" i="1"/>
  <c r="K22" i="1"/>
  <c r="I23" i="1"/>
  <c r="I24" i="1"/>
  <c r="J24" i="1" s="1"/>
  <c r="I25" i="1"/>
  <c r="I26" i="1"/>
  <c r="J26" i="1"/>
  <c r="K26" i="1"/>
  <c r="I27" i="1"/>
  <c r="J27" i="1" s="1"/>
  <c r="K27" i="1"/>
  <c r="I7" i="1"/>
  <c r="P7" i="1" s="1"/>
  <c r="I8" i="1"/>
  <c r="P8" i="1" s="1"/>
  <c r="I9" i="1"/>
  <c r="P9" i="1" s="1"/>
  <c r="I10" i="1"/>
  <c r="P10" i="1" s="1"/>
  <c r="P14" i="1" l="1"/>
  <c r="P13" i="1"/>
  <c r="K15" i="1"/>
  <c r="K25" i="1"/>
  <c r="J25" i="1"/>
  <c r="J15" i="1"/>
  <c r="K23" i="1"/>
  <c r="J23" i="1"/>
  <c r="K14" i="1"/>
  <c r="K13" i="1"/>
  <c r="K24" i="1"/>
  <c r="K20" i="1"/>
  <c r="K16" i="1"/>
  <c r="B7" i="1" l="1"/>
  <c r="Y7" i="1"/>
  <c r="Y6" i="1"/>
  <c r="X7" i="1"/>
  <c r="X8" i="1" s="1"/>
  <c r="X6" i="1"/>
  <c r="AA6" i="1"/>
  <c r="AA7" i="1" s="1"/>
  <c r="AA8" i="1" s="1"/>
  <c r="AA9" i="1" s="1"/>
  <c r="AA10" i="1" s="1"/>
  <c r="AA11" i="1" s="1"/>
  <c r="AA12" i="1" s="1"/>
  <c r="AA13" i="1" s="1"/>
  <c r="AA14" i="1" s="1"/>
  <c r="AA15" i="1" s="1"/>
  <c r="Z6" i="1"/>
  <c r="B8" i="1" l="1"/>
  <c r="AA16" i="1"/>
  <c r="AA17" i="1" s="1"/>
  <c r="AA18" i="1" s="1"/>
  <c r="AA19" i="1" s="1"/>
  <c r="AA20" i="1" s="1"/>
  <c r="AA21" i="1" s="1"/>
  <c r="AA22" i="1" s="1"/>
  <c r="AA23" i="1" s="1"/>
  <c r="N7" i="1"/>
  <c r="O7" i="1"/>
  <c r="R7" i="1" s="1"/>
  <c r="X9" i="1"/>
  <c r="Y8" i="1"/>
  <c r="Z7" i="1"/>
  <c r="Z8" i="1" s="1"/>
  <c r="Z9" i="1" s="1"/>
  <c r="Z10" i="1" s="1"/>
  <c r="B9" i="1" l="1"/>
  <c r="AA24" i="1"/>
  <c r="AA25" i="1" s="1"/>
  <c r="AA26" i="1" s="1"/>
  <c r="AA27" i="1" s="1"/>
  <c r="O9" i="1"/>
  <c r="N9" i="1"/>
  <c r="N8" i="1"/>
  <c r="O8" i="1"/>
  <c r="Y9" i="1"/>
  <c r="Y10" i="1" s="1"/>
  <c r="Y11" i="1" s="1"/>
  <c r="Y12" i="1" s="1"/>
  <c r="Y13" i="1" s="1"/>
  <c r="Y14" i="1" s="1"/>
  <c r="Y15" i="1" s="1"/>
  <c r="X10" i="1"/>
  <c r="Z11" i="1"/>
  <c r="Q7" i="1"/>
  <c r="B10" i="1" l="1"/>
  <c r="B11" i="1" s="1"/>
  <c r="B12" i="1" s="1"/>
  <c r="B13" i="1" s="1"/>
  <c r="Y16" i="1"/>
  <c r="Y17" i="1" s="1"/>
  <c r="Y18" i="1" s="1"/>
  <c r="Y19" i="1" s="1"/>
  <c r="Y20" i="1" s="1"/>
  <c r="Y21" i="1" s="1"/>
  <c r="Y22" i="1" s="1"/>
  <c r="Y23" i="1" s="1"/>
  <c r="R8" i="1"/>
  <c r="N10" i="1"/>
  <c r="O10" i="1"/>
  <c r="R9" i="1"/>
  <c r="N11" i="1"/>
  <c r="O11" i="1"/>
  <c r="U7" i="1"/>
  <c r="V7" i="1" s="1"/>
  <c r="S7" i="1"/>
  <c r="T7" i="1" s="1"/>
  <c r="X11" i="1"/>
  <c r="Z12" i="1"/>
  <c r="J7" i="1" l="1"/>
  <c r="K7" i="1"/>
  <c r="Y24" i="1"/>
  <c r="Y25" i="1" s="1"/>
  <c r="Y26" i="1" s="1"/>
  <c r="Y27" i="1" s="1"/>
  <c r="R10" i="1"/>
  <c r="N12" i="1"/>
  <c r="O12" i="1"/>
  <c r="R11" i="1"/>
  <c r="X12" i="1"/>
  <c r="Z13" i="1"/>
  <c r="O13" i="1" l="1"/>
  <c r="N13" i="1"/>
  <c r="R12" i="1"/>
  <c r="X13" i="1"/>
  <c r="Z14" i="1"/>
  <c r="Z15" i="1" s="1"/>
  <c r="Z16" i="1" l="1"/>
  <c r="Z17" i="1" s="1"/>
  <c r="Z18" i="1" s="1"/>
  <c r="Z19" i="1" s="1"/>
  <c r="Z20" i="1" s="1"/>
  <c r="Z21" i="1" s="1"/>
  <c r="Z22" i="1" s="1"/>
  <c r="Z23" i="1" s="1"/>
  <c r="N14" i="1"/>
  <c r="O14" i="1"/>
  <c r="R13" i="1"/>
  <c r="X14" i="1"/>
  <c r="Z24" i="1" l="1"/>
  <c r="Z25" i="1" s="1"/>
  <c r="Z26" i="1" s="1"/>
  <c r="Z27" i="1" s="1"/>
  <c r="R14" i="1"/>
  <c r="X15" i="1"/>
  <c r="O15" i="1"/>
  <c r="N15" i="1"/>
  <c r="Q9" i="1"/>
  <c r="S9" i="1" s="1"/>
  <c r="Q13" i="1"/>
  <c r="U13" i="1" s="1"/>
  <c r="Q10" i="1"/>
  <c r="Q11" i="1"/>
  <c r="Q14" i="1"/>
  <c r="Q12" i="1"/>
  <c r="Q8" i="1"/>
  <c r="U14" i="1" l="1"/>
  <c r="N16" i="1"/>
  <c r="O16" i="1"/>
  <c r="X16" i="1"/>
  <c r="Q15" i="1"/>
  <c r="S14" i="1"/>
  <c r="S13" i="1"/>
  <c r="R15" i="1"/>
  <c r="S10" i="1"/>
  <c r="U10" i="1"/>
  <c r="S12" i="1"/>
  <c r="U12" i="1"/>
  <c r="S11" i="1"/>
  <c r="U11" i="1"/>
  <c r="S8" i="1"/>
  <c r="T8" i="1" s="1"/>
  <c r="U8" i="1"/>
  <c r="V8" i="1" s="1"/>
  <c r="U9" i="1"/>
  <c r="K8" i="1" l="1"/>
  <c r="R16" i="1"/>
  <c r="J8" i="1"/>
  <c r="N17" i="1"/>
  <c r="X17" i="1"/>
  <c r="O17" i="1"/>
  <c r="Q16" i="1"/>
  <c r="S16" i="1" s="1"/>
  <c r="S15" i="1"/>
  <c r="U15" i="1"/>
  <c r="T9" i="1"/>
  <c r="V9" i="1"/>
  <c r="K9" i="1" s="1"/>
  <c r="R17" i="1" l="1"/>
  <c r="J9" i="1"/>
  <c r="X18" i="1"/>
  <c r="O18" i="1"/>
  <c r="N18" i="1"/>
  <c r="U16" i="1"/>
  <c r="Q17" i="1"/>
  <c r="V10" i="1"/>
  <c r="T10" i="1"/>
  <c r="U17" i="1" l="1"/>
  <c r="J10" i="1"/>
  <c r="K10" i="1"/>
  <c r="R18" i="1"/>
  <c r="S17" i="1"/>
  <c r="Q18" i="1"/>
  <c r="X19" i="1"/>
  <c r="N19" i="1"/>
  <c r="O19" i="1"/>
  <c r="T11" i="1"/>
  <c r="V11" i="1"/>
  <c r="K11" i="1" s="1"/>
  <c r="J11" i="1" l="1"/>
  <c r="U18" i="1"/>
  <c r="Q19" i="1"/>
  <c r="N20" i="1"/>
  <c r="O20" i="1"/>
  <c r="X20" i="1"/>
  <c r="R19" i="1"/>
  <c r="S18" i="1"/>
  <c r="V12" i="1"/>
  <c r="T12" i="1"/>
  <c r="J12" i="1" l="1"/>
  <c r="K12" i="1"/>
  <c r="R20" i="1"/>
  <c r="U19" i="1"/>
  <c r="S19" i="1"/>
  <c r="O21" i="1"/>
  <c r="N21" i="1"/>
  <c r="X21" i="1"/>
  <c r="Q20" i="1"/>
  <c r="U20" i="1" s="1"/>
  <c r="V13" i="1"/>
  <c r="T13" i="1"/>
  <c r="R21" i="1" l="1"/>
  <c r="X22" i="1"/>
  <c r="N22" i="1"/>
  <c r="O22" i="1"/>
  <c r="S20" i="1"/>
  <c r="Q21" i="1"/>
  <c r="S21" i="1" s="1"/>
  <c r="T14" i="1"/>
  <c r="V14" i="1"/>
  <c r="R22" i="1" l="1"/>
  <c r="O23" i="1"/>
  <c r="X23" i="1"/>
  <c r="N23" i="1"/>
  <c r="Q22" i="1"/>
  <c r="U22" i="1" s="1"/>
  <c r="U21" i="1"/>
  <c r="V15" i="1"/>
  <c r="T15" i="1"/>
  <c r="Q23" i="1" l="1"/>
  <c r="X24" i="1"/>
  <c r="N24" i="1"/>
  <c r="O24" i="1"/>
  <c r="T16" i="1"/>
  <c r="V16" i="1"/>
  <c r="S22" i="1"/>
  <c r="R23" i="1"/>
  <c r="R24" i="1" l="1"/>
  <c r="Q24" i="1"/>
  <c r="N25" i="1"/>
  <c r="O25" i="1"/>
  <c r="X25" i="1"/>
  <c r="T17" i="1"/>
  <c r="S23" i="1"/>
  <c r="U23" i="1"/>
  <c r="V17" i="1"/>
  <c r="R25" i="1" l="1"/>
  <c r="S24" i="1"/>
  <c r="U24" i="1"/>
  <c r="N26" i="1"/>
  <c r="X26" i="1"/>
  <c r="O26" i="1"/>
  <c r="Q25" i="1"/>
  <c r="S25" i="1" s="1"/>
  <c r="T18" i="1"/>
  <c r="X27" i="1"/>
  <c r="N27" i="1"/>
  <c r="O27" i="1"/>
  <c r="V18" i="1"/>
  <c r="R26" i="1" l="1"/>
  <c r="U25" i="1"/>
  <c r="Q26" i="1"/>
  <c r="T19" i="1"/>
  <c r="R27" i="1"/>
  <c r="V19" i="1"/>
  <c r="Q27" i="1"/>
  <c r="S26" i="1" l="1"/>
  <c r="S27" i="1"/>
  <c r="U26" i="1"/>
  <c r="T20" i="1"/>
  <c r="V20" i="1"/>
  <c r="U27" i="1"/>
  <c r="T21" i="1" l="1"/>
  <c r="V21" i="1"/>
  <c r="T22" i="1" l="1"/>
  <c r="V22" i="1"/>
  <c r="T23" i="1" l="1"/>
  <c r="V23" i="1"/>
  <c r="V24" i="1" l="1"/>
  <c r="T24" i="1"/>
  <c r="V25" i="1" l="1"/>
  <c r="T25" i="1"/>
  <c r="V26" i="1" l="1"/>
  <c r="T26" i="1"/>
  <c r="V27" i="1" l="1"/>
  <c r="T27" i="1"/>
</calcChain>
</file>

<file path=xl/sharedStrings.xml><?xml version="1.0" encoding="utf-8"?>
<sst xmlns="http://schemas.openxmlformats.org/spreadsheetml/2006/main" count="27" uniqueCount="26">
  <si>
    <t>t</t>
  </si>
  <si>
    <t>Dj</t>
  </si>
  <si>
    <t>Dl</t>
  </si>
  <si>
    <t>start</t>
  </si>
  <si>
    <t>ocean current</t>
  </si>
  <si>
    <t>movement by drive</t>
  </si>
  <si>
    <t>duration</t>
  </si>
  <si>
    <t>DMG</t>
  </si>
  <si>
    <t>CMG</t>
  </si>
  <si>
    <t>nm</t>
  </si>
  <si>
    <t>deg</t>
  </si>
  <si>
    <t>No</t>
  </si>
  <si>
    <t>legs</t>
  </si>
  <si>
    <r>
      <t>v</t>
    </r>
    <r>
      <rPr>
        <vertAlign val="subscript"/>
        <sz val="12"/>
        <rFont val="Helvetica"/>
        <family val="2"/>
      </rPr>
      <t>A</t>
    </r>
    <r>
      <rPr>
        <sz val="12"/>
        <rFont val="Helvetica"/>
        <family val="2"/>
      </rPr>
      <t>/kn</t>
    </r>
  </si>
  <si>
    <r>
      <t>c</t>
    </r>
    <r>
      <rPr>
        <vertAlign val="subscript"/>
        <sz val="12"/>
        <rFont val="Helvetica"/>
        <family val="2"/>
      </rPr>
      <t>A</t>
    </r>
    <r>
      <rPr>
        <sz val="12"/>
        <rFont val="Helvetica"/>
        <family val="2"/>
      </rPr>
      <t>/deg</t>
    </r>
  </si>
  <si>
    <r>
      <t>v</t>
    </r>
    <r>
      <rPr>
        <vertAlign val="subscript"/>
        <sz val="12"/>
        <rFont val="Helvetica"/>
        <family val="2"/>
      </rPr>
      <t>C</t>
    </r>
    <r>
      <rPr>
        <sz val="12"/>
        <rFont val="Helvetica"/>
        <family val="2"/>
      </rPr>
      <t>/kn</t>
    </r>
  </si>
  <si>
    <r>
      <t>c</t>
    </r>
    <r>
      <rPr>
        <vertAlign val="subscript"/>
        <sz val="12"/>
        <rFont val="Helvetica"/>
        <family val="2"/>
      </rPr>
      <t>C</t>
    </r>
    <r>
      <rPr>
        <sz val="12"/>
        <rFont val="Helvetica"/>
        <family val="2"/>
      </rPr>
      <t>/deg</t>
    </r>
  </si>
  <si>
    <t>Dead Reckoning</t>
  </si>
  <si>
    <r>
      <t>v</t>
    </r>
    <r>
      <rPr>
        <vertAlign val="subscript"/>
        <sz val="12"/>
        <color rgb="FF000000"/>
        <rFont val="Helvetica"/>
        <family val="2"/>
      </rPr>
      <t>NSi</t>
    </r>
  </si>
  <si>
    <r>
      <t>v</t>
    </r>
    <r>
      <rPr>
        <vertAlign val="subscript"/>
        <sz val="12"/>
        <color rgb="FF000000"/>
        <rFont val="Helvetica"/>
        <family val="2"/>
      </rPr>
      <t>OWi</t>
    </r>
  </si>
  <si>
    <r>
      <t>d</t>
    </r>
    <r>
      <rPr>
        <vertAlign val="subscript"/>
        <sz val="12"/>
        <color rgb="FF000000"/>
        <rFont val="Helvetica"/>
        <family val="2"/>
      </rPr>
      <t>i</t>
    </r>
  </si>
  <si>
    <r>
      <t>c</t>
    </r>
    <r>
      <rPr>
        <vertAlign val="subscript"/>
        <sz val="12"/>
        <color rgb="FF000000"/>
        <rFont val="Helvetica"/>
        <family val="2"/>
      </rPr>
      <t>i</t>
    </r>
  </si>
  <si>
    <r>
      <rPr>
        <sz val="12"/>
        <color rgb="FF000000"/>
        <rFont val="Symbol"/>
        <charset val="2"/>
      </rPr>
      <t>l</t>
    </r>
    <r>
      <rPr>
        <vertAlign val="subscript"/>
        <sz val="11"/>
        <color rgb="FF000000"/>
        <rFont val="Helvetica"/>
        <family val="2"/>
      </rPr>
      <t>i</t>
    </r>
  </si>
  <si>
    <r>
      <rPr>
        <sz val="12"/>
        <color rgb="FF000000"/>
        <rFont val="Symbol"/>
        <charset val="2"/>
      </rPr>
      <t>j</t>
    </r>
    <r>
      <rPr>
        <vertAlign val="subscript"/>
        <sz val="11"/>
        <color rgb="FF000000"/>
        <rFont val="Helvetica"/>
        <family val="2"/>
      </rPr>
      <t>i</t>
    </r>
  </si>
  <si>
    <t>Leerzeilen füllen</t>
  </si>
  <si>
    <t>Zwischenrechnungen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</si>
</sst>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\°"/>
    <numFmt numFmtId="171" formatCode="h:mm;@"/>
  </numFmts>
  <fonts count="17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00"/>
      <name val="Helvetica"/>
      <family val="2"/>
    </font>
    <font>
      <vertAlign val="subscript"/>
      <sz val="12"/>
      <color rgb="FF000000"/>
      <name val="Helvetica"/>
      <family val="2"/>
    </font>
    <font>
      <sz val="11"/>
      <name val="Helvetica Neue"/>
      <family val="2"/>
    </font>
    <font>
      <b/>
      <sz val="11"/>
      <name val="Helvetica Neue"/>
      <family val="2"/>
    </font>
    <font>
      <sz val="12"/>
      <color rgb="FFC00000"/>
      <name val="Helvetica Neue"/>
      <family val="2"/>
    </font>
    <font>
      <sz val="12"/>
      <name val="Helvetica"/>
      <family val="2"/>
    </font>
    <font>
      <vertAlign val="subscript"/>
      <sz val="12"/>
      <name val="Helvetica"/>
      <family val="2"/>
    </font>
    <font>
      <sz val="12"/>
      <name val="Symbol"/>
      <charset val="2"/>
    </font>
    <font>
      <b/>
      <sz val="12"/>
      <name val="Calibri"/>
      <family val="2"/>
      <scheme val="minor"/>
    </font>
    <font>
      <b/>
      <sz val="20"/>
      <color rgb="FFC00000"/>
      <name val="Lucida Calligraphy Italic"/>
    </font>
    <font>
      <vertAlign val="subscript"/>
      <sz val="11"/>
      <color rgb="FF000000"/>
      <name val="Helvetica"/>
      <family val="2"/>
    </font>
    <font>
      <sz val="12"/>
      <color rgb="FF000000"/>
      <name val="STIXGeneral"/>
    </font>
    <font>
      <sz val="12"/>
      <color rgb="FF000000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 style="thin">
        <color theme="2" tint="-0.24994659260841701"/>
      </diagonal>
    </border>
    <border diagonalUp="1" diagonalDown="1">
      <left style="thin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 style="thin">
        <color theme="2" tint="-0.24994659260841701"/>
      </diagonal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 diagonalUp="1" diagonalDown="1">
      <left/>
      <right style="thin">
        <color rgb="FFC00000"/>
      </right>
      <top style="medium">
        <color rgb="FFC00000"/>
      </top>
      <bottom style="hair">
        <color rgb="FFC00000"/>
      </bottom>
      <diagonal style="thin">
        <color theme="2" tint="-0.24994659260841701"/>
      </diagonal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 style="thin">
        <color theme="2" tint="-0.24994659260841701"/>
      </diagonal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/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/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protection hidden="1"/>
    </xf>
    <xf numFmtId="0" fontId="0" fillId="0" borderId="2" xfId="0" applyBorder="1"/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165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1" fontId="6" fillId="2" borderId="21" xfId="0" applyNumberFormat="1" applyFont="1" applyFill="1" applyBorder="1" applyAlignment="1" applyProtection="1">
      <alignment horizontal="center" vertical="center"/>
      <protection locked="0"/>
    </xf>
    <xf numFmtId="171" fontId="6" fillId="2" borderId="22" xfId="0" applyNumberFormat="1" applyFont="1" applyFill="1" applyBorder="1" applyAlignment="1" applyProtection="1">
      <alignment horizontal="center" vertical="center"/>
      <protection locked="0"/>
    </xf>
    <xf numFmtId="171" fontId="7" fillId="0" borderId="11" xfId="0" applyNumberFormat="1" applyFont="1" applyBorder="1" applyAlignment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132080</xdr:rowOff>
    </xdr:from>
    <xdr:to>
      <xdr:col>8</xdr:col>
      <xdr:colOff>0</xdr:colOff>
      <xdr:row>6</xdr:row>
      <xdr:rowOff>142240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8FBBF033-DA0B-C647-922B-1E6DB18C1691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6</xdr:row>
      <xdr:rowOff>121920</xdr:rowOff>
    </xdr:from>
    <xdr:to>
      <xdr:col>7</xdr:col>
      <xdr:colOff>355600</xdr:colOff>
      <xdr:row>7</xdr:row>
      <xdr:rowOff>132080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AEFC4C81-E429-3A4C-A7B9-1801B04381F9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132080</xdr:rowOff>
    </xdr:from>
    <xdr:to>
      <xdr:col>8</xdr:col>
      <xdr:colOff>0</xdr:colOff>
      <xdr:row>8</xdr:row>
      <xdr:rowOff>142240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28033126-38B5-7F4D-870C-424B0BC92E55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8</xdr:row>
      <xdr:rowOff>121920</xdr:rowOff>
    </xdr:from>
    <xdr:to>
      <xdr:col>7</xdr:col>
      <xdr:colOff>355600</xdr:colOff>
      <xdr:row>9</xdr:row>
      <xdr:rowOff>132080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F2FB9F80-FCF6-5848-867B-0CCB72BE9B30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132080</xdr:rowOff>
    </xdr:from>
    <xdr:to>
      <xdr:col>8</xdr:col>
      <xdr:colOff>0</xdr:colOff>
      <xdr:row>10</xdr:row>
      <xdr:rowOff>142240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CB979515-53B7-7C47-BD9E-BD078014B7B2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10</xdr:row>
      <xdr:rowOff>121920</xdr:rowOff>
    </xdr:from>
    <xdr:to>
      <xdr:col>7</xdr:col>
      <xdr:colOff>355600</xdr:colOff>
      <xdr:row>11</xdr:row>
      <xdr:rowOff>132080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2B32EBD0-97D8-F345-8565-CD157F9AA7E0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132080</xdr:rowOff>
    </xdr:from>
    <xdr:to>
      <xdr:col>8</xdr:col>
      <xdr:colOff>0</xdr:colOff>
      <xdr:row>12</xdr:row>
      <xdr:rowOff>142240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6E83F794-3927-DF45-A24A-1E91A2944DCF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12</xdr:row>
      <xdr:rowOff>121920</xdr:rowOff>
    </xdr:from>
    <xdr:to>
      <xdr:col>7</xdr:col>
      <xdr:colOff>355600</xdr:colOff>
      <xdr:row>13</xdr:row>
      <xdr:rowOff>132080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D157428C-2EA1-3542-95F8-F7C12B4788E8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132080</xdr:rowOff>
    </xdr:from>
    <xdr:to>
      <xdr:col>8</xdr:col>
      <xdr:colOff>0</xdr:colOff>
      <xdr:row>14</xdr:row>
      <xdr:rowOff>142240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79DCF694-C3D5-7F42-A702-0C8C1B2540E5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14</xdr:row>
      <xdr:rowOff>121920</xdr:rowOff>
    </xdr:from>
    <xdr:to>
      <xdr:col>7</xdr:col>
      <xdr:colOff>355600</xdr:colOff>
      <xdr:row>15</xdr:row>
      <xdr:rowOff>132080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CF272C2D-340D-AD46-926C-49A61362A346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132080</xdr:rowOff>
    </xdr:from>
    <xdr:to>
      <xdr:col>8</xdr:col>
      <xdr:colOff>0</xdr:colOff>
      <xdr:row>16</xdr:row>
      <xdr:rowOff>142240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CF743507-49C1-2045-A2F0-C164BFBAD90F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16</xdr:row>
      <xdr:rowOff>121920</xdr:rowOff>
    </xdr:from>
    <xdr:to>
      <xdr:col>7</xdr:col>
      <xdr:colOff>355600</xdr:colOff>
      <xdr:row>17</xdr:row>
      <xdr:rowOff>132080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BF8AB1B8-936B-AB45-8D1E-B24F75E0A96A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132080</xdr:rowOff>
    </xdr:from>
    <xdr:to>
      <xdr:col>8</xdr:col>
      <xdr:colOff>0</xdr:colOff>
      <xdr:row>18</xdr:row>
      <xdr:rowOff>142240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D5D92E47-C360-DB45-90F7-5A8F01436AC3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18</xdr:row>
      <xdr:rowOff>121920</xdr:rowOff>
    </xdr:from>
    <xdr:to>
      <xdr:col>7</xdr:col>
      <xdr:colOff>355600</xdr:colOff>
      <xdr:row>19</xdr:row>
      <xdr:rowOff>132080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4CBC7EFA-90F6-8942-9FED-C82135068529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132080</xdr:rowOff>
    </xdr:from>
    <xdr:to>
      <xdr:col>8</xdr:col>
      <xdr:colOff>0</xdr:colOff>
      <xdr:row>20</xdr:row>
      <xdr:rowOff>142240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AF0500D2-50B4-B54E-8825-66B57AB176AC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20</xdr:row>
      <xdr:rowOff>121920</xdr:rowOff>
    </xdr:from>
    <xdr:to>
      <xdr:col>7</xdr:col>
      <xdr:colOff>355600</xdr:colOff>
      <xdr:row>21</xdr:row>
      <xdr:rowOff>132080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E8A188F5-CE15-F849-8FCE-C95EDF6DDFE5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132080</xdr:rowOff>
    </xdr:from>
    <xdr:to>
      <xdr:col>8</xdr:col>
      <xdr:colOff>0</xdr:colOff>
      <xdr:row>22</xdr:row>
      <xdr:rowOff>142240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6AB229A7-716D-FE4F-A7E3-E8E8E283653C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22</xdr:row>
      <xdr:rowOff>121920</xdr:rowOff>
    </xdr:from>
    <xdr:to>
      <xdr:col>7</xdr:col>
      <xdr:colOff>355600</xdr:colOff>
      <xdr:row>23</xdr:row>
      <xdr:rowOff>132080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7F549BC4-FD6C-174E-ADC4-F5E607DF4AA2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132080</xdr:rowOff>
    </xdr:from>
    <xdr:to>
      <xdr:col>8</xdr:col>
      <xdr:colOff>0</xdr:colOff>
      <xdr:row>24</xdr:row>
      <xdr:rowOff>142240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A6741058-EA0E-5E47-ABA8-88EA48BB0F98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812800</xdr:colOff>
      <xdr:row>24</xdr:row>
      <xdr:rowOff>121920</xdr:rowOff>
    </xdr:from>
    <xdr:to>
      <xdr:col>7</xdr:col>
      <xdr:colOff>355600</xdr:colOff>
      <xdr:row>25</xdr:row>
      <xdr:rowOff>132080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DEC37C29-330D-7E43-ACDF-7538FDAC0F59}"/>
            </a:ext>
          </a:extLst>
        </xdr:cNvPr>
        <xdr:cNvCxnSpPr/>
      </xdr:nvCxnSpPr>
      <xdr:spPr>
        <a:xfrm>
          <a:off x="4846320" y="196088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132080</xdr:rowOff>
    </xdr:from>
    <xdr:to>
      <xdr:col>8</xdr:col>
      <xdr:colOff>0</xdr:colOff>
      <xdr:row>26</xdr:row>
      <xdr:rowOff>142240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6F50A557-33A2-4944-AED5-96E127615F31}"/>
            </a:ext>
          </a:extLst>
        </xdr:cNvPr>
        <xdr:cNvCxnSpPr/>
      </xdr:nvCxnSpPr>
      <xdr:spPr>
        <a:xfrm>
          <a:off x="4856480" y="1717040"/>
          <a:ext cx="365760" cy="264160"/>
        </a:xfrm>
        <a:prstGeom prst="straightConnector1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00C5-CC55-E44D-A645-5424E2AB4D45}">
  <dimension ref="B1:AC42"/>
  <sheetViews>
    <sheetView showGridLines="0" showRowColHeaders="0" tabSelected="1" topLeftCell="A2" zoomScale="125" zoomScaleNormal="125" workbookViewId="0">
      <selection activeCell="D7" sqref="D7"/>
    </sheetView>
  </sheetViews>
  <sheetFormatPr baseColWidth="10" defaultRowHeight="16"/>
  <cols>
    <col min="1" max="1" width="3.6640625" customWidth="1"/>
    <col min="2" max="2" width="6" customWidth="1"/>
    <col min="8" max="8" width="4.83203125" customWidth="1"/>
    <col min="9" max="11" width="10.83203125" customWidth="1"/>
    <col min="12" max="12" width="3.6640625" customWidth="1"/>
    <col min="13" max="13" width="4.1640625" customWidth="1"/>
    <col min="14" max="19" width="7.83203125" customWidth="1"/>
    <col min="20" max="22" width="10.83203125" customWidth="1"/>
    <col min="23" max="23" width="5" customWidth="1"/>
    <col min="24" max="27" width="7.83203125" customWidth="1"/>
    <col min="28" max="28" width="3.83203125" customWidth="1"/>
  </cols>
  <sheetData>
    <row r="1" spans="2:29">
      <c r="E1" s="1"/>
    </row>
    <row r="2" spans="2:29" ht="40" customHeight="1">
      <c r="B2" s="19" t="s">
        <v>17</v>
      </c>
    </row>
    <row r="3" spans="2:29" ht="17" thickBot="1"/>
    <row r="4" spans="2:29" s="3" customFormat="1" ht="32" customHeight="1" thickBot="1">
      <c r="B4" s="10" t="s">
        <v>12</v>
      </c>
      <c r="C4" s="37"/>
      <c r="D4" s="39" t="s">
        <v>5</v>
      </c>
      <c r="E4" s="37"/>
      <c r="F4" s="39" t="s">
        <v>4</v>
      </c>
      <c r="G4" s="37"/>
      <c r="H4" s="55"/>
      <c r="I4" s="35" t="s">
        <v>6</v>
      </c>
      <c r="J4" s="11" t="s">
        <v>7</v>
      </c>
      <c r="K4" s="12" t="s">
        <v>8</v>
      </c>
      <c r="L4" s="4"/>
      <c r="M4" s="4"/>
      <c r="N4" s="34" t="s">
        <v>25</v>
      </c>
      <c r="O4" s="4"/>
      <c r="P4" s="4"/>
      <c r="Q4" s="4"/>
      <c r="R4" s="4"/>
      <c r="S4" s="4"/>
      <c r="T4" s="4"/>
      <c r="U4" s="4"/>
      <c r="V4" s="4"/>
      <c r="W4" s="4"/>
      <c r="X4" s="34" t="s">
        <v>24</v>
      </c>
      <c r="AC4"/>
    </row>
    <row r="5" spans="2:29" s="9" customFormat="1" ht="20" customHeight="1" thickBot="1">
      <c r="B5" s="42" t="s">
        <v>11</v>
      </c>
      <c r="C5" s="41" t="s">
        <v>3</v>
      </c>
      <c r="D5" s="40" t="s">
        <v>13</v>
      </c>
      <c r="E5" s="38" t="s">
        <v>14</v>
      </c>
      <c r="F5" s="40" t="s">
        <v>15</v>
      </c>
      <c r="G5" s="38" t="s">
        <v>16</v>
      </c>
      <c r="H5" s="56"/>
      <c r="I5" s="36" t="s">
        <v>0</v>
      </c>
      <c r="J5" s="13" t="s">
        <v>9</v>
      </c>
      <c r="K5" s="14" t="s">
        <v>10</v>
      </c>
      <c r="L5" s="8"/>
      <c r="M5" s="8"/>
      <c r="N5" s="28" t="s">
        <v>18</v>
      </c>
      <c r="O5" s="28" t="s">
        <v>19</v>
      </c>
      <c r="P5" s="22" t="s">
        <v>0</v>
      </c>
      <c r="Q5" s="28" t="s">
        <v>20</v>
      </c>
      <c r="R5" s="28" t="s">
        <v>21</v>
      </c>
      <c r="S5" s="29" t="s">
        <v>23</v>
      </c>
      <c r="T5" s="23" t="s">
        <v>1</v>
      </c>
      <c r="U5" s="29" t="s">
        <v>22</v>
      </c>
      <c r="V5" s="24" t="s">
        <v>2</v>
      </c>
      <c r="AC5"/>
    </row>
    <row r="6" spans="2:29" s="3" customFormat="1" ht="20" customHeight="1">
      <c r="B6" s="43">
        <v>0</v>
      </c>
      <c r="C6" s="51">
        <v>0.29166666666666669</v>
      </c>
      <c r="D6" s="45">
        <v>8.1999999999999993</v>
      </c>
      <c r="E6" s="46">
        <v>125</v>
      </c>
      <c r="F6" s="47">
        <v>1</v>
      </c>
      <c r="G6" s="46">
        <v>100</v>
      </c>
      <c r="H6" s="54"/>
      <c r="I6" s="21"/>
      <c r="J6" s="15"/>
      <c r="K6" s="16"/>
      <c r="L6" s="5"/>
      <c r="M6" s="5"/>
      <c r="N6" s="25"/>
      <c r="O6" s="25"/>
      <c r="P6" s="25"/>
      <c r="Q6" s="25"/>
      <c r="R6" s="25"/>
      <c r="S6" s="25"/>
      <c r="T6" s="25"/>
      <c r="U6" s="25"/>
      <c r="V6" s="25"/>
      <c r="X6" s="30">
        <f>D6</f>
        <v>8.1999999999999993</v>
      </c>
      <c r="Y6" s="30">
        <f>E6</f>
        <v>125</v>
      </c>
      <c r="Z6" s="31">
        <f>F6</f>
        <v>1</v>
      </c>
      <c r="AA6" s="31">
        <f>G6</f>
        <v>100</v>
      </c>
      <c r="AC6"/>
    </row>
    <row r="7" spans="2:29" s="3" customFormat="1" ht="20" customHeight="1">
      <c r="B7" s="44">
        <f>IF(ISBLANK(C7)," ",1+B6)</f>
        <v>1</v>
      </c>
      <c r="C7" s="52">
        <v>0.33611111111111108</v>
      </c>
      <c r="D7" s="48"/>
      <c r="E7" s="49"/>
      <c r="F7" s="50"/>
      <c r="G7" s="49"/>
      <c r="H7" s="54"/>
      <c r="I7" s="53">
        <f t="shared" ref="I7:I10" si="0">IF(AND(COUNTBLANK(D6:G6)&lt;3,C7&gt;0)=FALSE," ",24-C6+C7)</f>
        <v>24.044444444444444</v>
      </c>
      <c r="J7" s="17">
        <f t="shared" ref="J7:J9" si="1">IF(I7=" "=FALSE,SQRT(T7^2+V7^2)," ")</f>
        <v>9.7238498578597188</v>
      </c>
      <c r="K7" s="18">
        <f t="shared" ref="K7:K10" si="2">IF(I7=" "=FALSE,(IF(V7&gt;0,90-DEGREES(ATAN(T7/V7)),270-DEGREES(ATAN(T7/V7))))," ")</f>
        <v>122.34284396396703</v>
      </c>
      <c r="L7" s="6"/>
      <c r="M7" s="58"/>
      <c r="N7" s="26">
        <f>X6*COS(RADIANS(Y6))+Z6*COS(RADIANS(AA6))</f>
        <v>-4.8769749557455082</v>
      </c>
      <c r="O7" s="26">
        <f>X6*SIN(RADIANS(Y6))+Z6*SIN(RADIANS(AA6))</f>
        <v>7.7018545161819389</v>
      </c>
      <c r="P7" s="59">
        <f>IF(I7=" "=TRUE,0,HOUR(I7)+MINUTE(I7)/60)</f>
        <v>1.0666666666666667</v>
      </c>
      <c r="Q7" s="26">
        <f>SQRT(N7^2+O7^2)*P7</f>
        <v>9.7238498578597188</v>
      </c>
      <c r="R7" s="26">
        <f>IF(O7&gt;0,90-DEGREES(ATAN(N7/O7)),270-DEGREES(ATAN(N7/O7)))</f>
        <v>122.34284396396703</v>
      </c>
      <c r="S7" s="26">
        <f>COS(RADIANS(R7))*Q7</f>
        <v>-5.2021066194618744</v>
      </c>
      <c r="T7" s="26">
        <f>T6+S7</f>
        <v>-5.2021066194618744</v>
      </c>
      <c r="U7" s="26">
        <f>SIN(RADIANS(R7))*Q7</f>
        <v>8.2153114839273993</v>
      </c>
      <c r="V7" s="26">
        <f>V6+U7</f>
        <v>8.2153114839273993</v>
      </c>
      <c r="W7" s="4"/>
      <c r="X7" s="32">
        <f>IF(D7=0,X6,D7)</f>
        <v>8.1999999999999993</v>
      </c>
      <c r="Y7" s="32">
        <f>IF(E7=0,Y6,E7)</f>
        <v>125</v>
      </c>
      <c r="Z7" s="32">
        <f>IF(F7=0,Z6,F7)</f>
        <v>1</v>
      </c>
      <c r="AA7" s="32">
        <f>IF(G7=0,AA6,G7)</f>
        <v>100</v>
      </c>
      <c r="AC7"/>
    </row>
    <row r="8" spans="2:29" s="3" customFormat="1" ht="20" customHeight="1">
      <c r="B8" s="44" t="str">
        <f t="shared" ref="B8:B27" si="3">IF(ISBLANK(C8)," ",1+B7)</f>
        <v xml:space="preserve"> </v>
      </c>
      <c r="C8" s="52"/>
      <c r="D8" s="48"/>
      <c r="E8" s="49"/>
      <c r="F8" s="50"/>
      <c r="G8" s="49"/>
      <c r="H8" s="54"/>
      <c r="I8" s="53" t="str">
        <f t="shared" si="0"/>
        <v xml:space="preserve"> </v>
      </c>
      <c r="J8" s="17" t="str">
        <f t="shared" si="1"/>
        <v xml:space="preserve"> </v>
      </c>
      <c r="K8" s="18" t="str">
        <f t="shared" si="2"/>
        <v xml:space="preserve"> </v>
      </c>
      <c r="L8" s="6"/>
      <c r="M8" s="6"/>
      <c r="N8" s="26">
        <f>X7*COS(RADIANS(Y7))+Z7*COS(RADIANS(AA7))</f>
        <v>-4.8769749557455082</v>
      </c>
      <c r="O8" s="26">
        <f>X7*SIN(RADIANS(Y7))+Z7*SIN(RADIANS(AA7))</f>
        <v>7.7018545161819389</v>
      </c>
      <c r="P8" s="59">
        <f t="shared" ref="P8:P27" si="4">IF(I8=" "=TRUE,0,HOUR(I8)+MINUTE(I8)/60)</f>
        <v>0</v>
      </c>
      <c r="Q8" s="26">
        <f>SQRT(N8^2+O8^2)*P8</f>
        <v>0</v>
      </c>
      <c r="R8" s="26">
        <f t="shared" ref="R8:R12" si="5">IF(O8&gt;0,90-DEGREES(ATAN(N8/O8)),270-DEGREES(ATAN(N8/O8)))</f>
        <v>122.34284396396703</v>
      </c>
      <c r="S8" s="26">
        <f t="shared" ref="S8" si="6">COS(RADIANS(R8))*Q8</f>
        <v>0</v>
      </c>
      <c r="T8" s="26">
        <f t="shared" ref="T8" si="7">T7+S8</f>
        <v>-5.2021066194618744</v>
      </c>
      <c r="U8" s="26">
        <f t="shared" ref="U8:U9" si="8">SIN(RADIANS(R8))*Q8</f>
        <v>0</v>
      </c>
      <c r="V8" s="26">
        <f>V7+U8</f>
        <v>8.2153114839273993</v>
      </c>
      <c r="W8" s="4"/>
      <c r="X8" s="32">
        <f>IF(D8=0,X7,D8)</f>
        <v>8.1999999999999993</v>
      </c>
      <c r="Y8" s="32">
        <f>IF(E8=0,Y7,E8)</f>
        <v>125</v>
      </c>
      <c r="Z8" s="32">
        <f>IF(F8=0,Z7,F8)</f>
        <v>1</v>
      </c>
      <c r="AA8" s="32">
        <f>IF(G8=0,AA7,G8)</f>
        <v>100</v>
      </c>
      <c r="AC8"/>
    </row>
    <row r="9" spans="2:29" s="3" customFormat="1" ht="20" customHeight="1">
      <c r="B9" s="44" t="str">
        <f t="shared" si="3"/>
        <v xml:space="preserve"> </v>
      </c>
      <c r="C9" s="52"/>
      <c r="D9" s="48"/>
      <c r="E9" s="49"/>
      <c r="F9" s="50"/>
      <c r="G9" s="49"/>
      <c r="H9" s="54"/>
      <c r="I9" s="53" t="str">
        <f t="shared" si="0"/>
        <v xml:space="preserve"> </v>
      </c>
      <c r="J9" s="17" t="str">
        <f t="shared" si="1"/>
        <v xml:space="preserve"> </v>
      </c>
      <c r="K9" s="18" t="str">
        <f t="shared" si="2"/>
        <v xml:space="preserve"> </v>
      </c>
      <c r="L9" s="6"/>
      <c r="M9" s="6"/>
      <c r="N9" s="26">
        <f>X8*COS(RADIANS(Y8))+Z8*COS(RADIANS(AA8))</f>
        <v>-4.8769749557455082</v>
      </c>
      <c r="O9" s="26">
        <f>X8*SIN(RADIANS(Y8))+Z8*SIN(RADIANS(AA8))</f>
        <v>7.7018545161819389</v>
      </c>
      <c r="P9" s="59">
        <f t="shared" si="4"/>
        <v>0</v>
      </c>
      <c r="Q9" s="26">
        <f>SQRT(N9^2+O9^2)*P9</f>
        <v>0</v>
      </c>
      <c r="R9" s="26">
        <f>IF(O9&gt;0,90-DEGREES(ATAN(N9/O9)),270-DEGREES(ATAN(N9/O9)))</f>
        <v>122.34284396396703</v>
      </c>
      <c r="S9" s="26">
        <f>COS(RADIANS(R9))*Q9</f>
        <v>0</v>
      </c>
      <c r="T9" s="26">
        <f>T8+S9</f>
        <v>-5.2021066194618744</v>
      </c>
      <c r="U9" s="26">
        <f t="shared" si="8"/>
        <v>0</v>
      </c>
      <c r="V9" s="26">
        <f>V8+U9</f>
        <v>8.2153114839273993</v>
      </c>
      <c r="W9" s="4"/>
      <c r="X9" s="32">
        <f>IF(D9=0,X8,D9)</f>
        <v>8.1999999999999993</v>
      </c>
      <c r="Y9" s="32">
        <f>IF(E9=0,Y8,E9)</f>
        <v>125</v>
      </c>
      <c r="Z9" s="32">
        <f>IF(F9=0,Z8,F9)</f>
        <v>1</v>
      </c>
      <c r="AA9" s="32">
        <f>IF(G9=0,AA8,G9)</f>
        <v>100</v>
      </c>
      <c r="AC9"/>
    </row>
    <row r="10" spans="2:29" s="3" customFormat="1" ht="20" customHeight="1">
      <c r="B10" s="44" t="str">
        <f t="shared" si="3"/>
        <v xml:space="preserve"> </v>
      </c>
      <c r="C10" s="52"/>
      <c r="D10" s="48"/>
      <c r="E10" s="49"/>
      <c r="F10" s="50"/>
      <c r="G10" s="49"/>
      <c r="H10" s="54"/>
      <c r="I10" s="53" t="str">
        <f t="shared" si="0"/>
        <v xml:space="preserve"> </v>
      </c>
      <c r="J10" s="17" t="str">
        <f>IF(I10=" "=FALSE,SQRT(T10^2+V10^2)," ")</f>
        <v xml:space="preserve"> </v>
      </c>
      <c r="K10" s="18" t="str">
        <f t="shared" si="2"/>
        <v xml:space="preserve"> </v>
      </c>
      <c r="L10" s="6"/>
      <c r="M10" s="6"/>
      <c r="N10" s="26">
        <f>X9*COS(RADIANS(Y9))+Z9*COS(RADIANS(AA9))</f>
        <v>-4.8769749557455082</v>
      </c>
      <c r="O10" s="26">
        <f>X9*SIN(RADIANS(Y9))+Z9*SIN(RADIANS(AA9))</f>
        <v>7.7018545161819389</v>
      </c>
      <c r="P10" s="59">
        <f t="shared" si="4"/>
        <v>0</v>
      </c>
      <c r="Q10" s="26">
        <f>SQRT(N10^2+O10^2)*P10</f>
        <v>0</v>
      </c>
      <c r="R10" s="26">
        <f>IF(O10&gt;0,90-DEGREES(ATAN(N10/O10)),270-DEGREES(ATAN(N10/O10)))</f>
        <v>122.34284396396703</v>
      </c>
      <c r="S10" s="26">
        <f>COS(RADIANS(R10))*Q10</f>
        <v>0</v>
      </c>
      <c r="T10" s="26">
        <f>T9+S10</f>
        <v>-5.2021066194618744</v>
      </c>
      <c r="U10" s="26">
        <f>SIN(RADIANS(R10))*Q10</f>
        <v>0</v>
      </c>
      <c r="V10" s="26">
        <f>V9+U10</f>
        <v>8.2153114839273993</v>
      </c>
      <c r="W10" s="4"/>
      <c r="X10" s="32">
        <f>IF(D10=0,X9,D10)</f>
        <v>8.1999999999999993</v>
      </c>
      <c r="Y10" s="32">
        <f>IF(E10=0,Y9,E10)</f>
        <v>125</v>
      </c>
      <c r="Z10" s="32">
        <f>IF(F10=0,Z9,F10)</f>
        <v>1</v>
      </c>
      <c r="AA10" s="32">
        <f>IF(G10=0,AA9,G10)</f>
        <v>100</v>
      </c>
      <c r="AC10"/>
    </row>
    <row r="11" spans="2:29" s="3" customFormat="1" ht="20" customHeight="1">
      <c r="B11" s="44" t="str">
        <f t="shared" si="3"/>
        <v xml:space="preserve"> </v>
      </c>
      <c r="C11" s="52"/>
      <c r="D11" s="48"/>
      <c r="E11" s="49"/>
      <c r="F11" s="50"/>
      <c r="G11" s="49"/>
      <c r="H11" s="54"/>
      <c r="I11" s="53" t="str">
        <f t="shared" ref="I11:I27" si="9">IF(AND(COUNTBLANK(D10:G10)&lt;3,C11&gt;0)=FALSE," ",24-C10+C11)</f>
        <v xml:space="preserve"> </v>
      </c>
      <c r="J11" s="17" t="str">
        <f t="shared" ref="J11:J27" si="10">IF(I11=" "=FALSE,SQRT(T11^2+V11^2)," ")</f>
        <v xml:space="preserve"> </v>
      </c>
      <c r="K11" s="18" t="str">
        <f t="shared" ref="K11:K27" si="11">IF(I11=" "=FALSE,(IF(V11&gt;0,90-DEGREES(ATAN(T11/V11)),270-DEGREES(ATAN(T11/V11))))," ")</f>
        <v xml:space="preserve"> </v>
      </c>
      <c r="L11" s="6"/>
      <c r="M11" s="6"/>
      <c r="N11" s="26">
        <f>X10*COS(RADIANS(Y10))+Z10*COS(RADIANS(AA10))</f>
        <v>-4.8769749557455082</v>
      </c>
      <c r="O11" s="26">
        <f>X10*SIN(RADIANS(Y10))+Z10*SIN(RADIANS(AA10))</f>
        <v>7.7018545161819389</v>
      </c>
      <c r="P11" s="59">
        <f t="shared" si="4"/>
        <v>0</v>
      </c>
      <c r="Q11" s="26">
        <f>SQRT(N11^2+O11^2)*P11</f>
        <v>0</v>
      </c>
      <c r="R11" s="26">
        <f t="shared" si="5"/>
        <v>122.34284396396703</v>
      </c>
      <c r="S11" s="26">
        <f t="shared" ref="S11:S12" si="12">COS(RADIANS(R11))*Q11</f>
        <v>0</v>
      </c>
      <c r="T11" s="26">
        <f t="shared" ref="T11:T12" si="13">T10+S11</f>
        <v>-5.2021066194618744</v>
      </c>
      <c r="U11" s="26">
        <f t="shared" ref="U11:U12" si="14">SIN(RADIANS(R11))*Q11</f>
        <v>0</v>
      </c>
      <c r="V11" s="26">
        <f>V10+U11</f>
        <v>8.2153114839273993</v>
      </c>
      <c r="W11" s="4"/>
      <c r="X11" s="32">
        <f>IF(D11=0,X10,D11)</f>
        <v>8.1999999999999993</v>
      </c>
      <c r="Y11" s="32">
        <f>IF(E11=0,Y10,E11)</f>
        <v>125</v>
      </c>
      <c r="Z11" s="32">
        <f>IF(F11=0,Z10,F11)</f>
        <v>1</v>
      </c>
      <c r="AA11" s="32">
        <f>IF(G11=0,AA10,G11)</f>
        <v>100</v>
      </c>
      <c r="AC11"/>
    </row>
    <row r="12" spans="2:29" s="3" customFormat="1" ht="20" customHeight="1">
      <c r="B12" s="44" t="str">
        <f t="shared" si="3"/>
        <v xml:space="preserve"> </v>
      </c>
      <c r="C12" s="52"/>
      <c r="D12" s="48"/>
      <c r="E12" s="49"/>
      <c r="F12" s="50"/>
      <c r="G12" s="49"/>
      <c r="H12" s="54"/>
      <c r="I12" s="53" t="str">
        <f t="shared" si="9"/>
        <v xml:space="preserve"> </v>
      </c>
      <c r="J12" s="17" t="str">
        <f>IF(I12=" "=FALSE,SQRT(T12^2+V12^2)," ")</f>
        <v xml:space="preserve"> </v>
      </c>
      <c r="K12" s="18" t="str">
        <f t="shared" si="11"/>
        <v xml:space="preserve"> </v>
      </c>
      <c r="L12" s="6"/>
      <c r="M12" s="6"/>
      <c r="N12" s="26">
        <f>X11*COS(RADIANS(Y11))+Z11*COS(RADIANS(AA11))</f>
        <v>-4.8769749557455082</v>
      </c>
      <c r="O12" s="26">
        <f>X11*SIN(RADIANS(Y11))+Z11*SIN(RADIANS(AA11))</f>
        <v>7.7018545161819389</v>
      </c>
      <c r="P12" s="59">
        <f t="shared" si="4"/>
        <v>0</v>
      </c>
      <c r="Q12" s="26">
        <f>SQRT(N12^2+O12^2)*P12</f>
        <v>0</v>
      </c>
      <c r="R12" s="26">
        <f t="shared" si="5"/>
        <v>122.34284396396703</v>
      </c>
      <c r="S12" s="26">
        <f t="shared" si="12"/>
        <v>0</v>
      </c>
      <c r="T12" s="26">
        <f t="shared" si="13"/>
        <v>-5.2021066194618744</v>
      </c>
      <c r="U12" s="26">
        <f t="shared" si="14"/>
        <v>0</v>
      </c>
      <c r="V12" s="26">
        <f>V11+U12</f>
        <v>8.2153114839273993</v>
      </c>
      <c r="W12" s="4"/>
      <c r="X12" s="32">
        <f>IF(D12=0,X11,D12)</f>
        <v>8.1999999999999993</v>
      </c>
      <c r="Y12" s="32">
        <f>IF(E12=0,Y11,E12)</f>
        <v>125</v>
      </c>
      <c r="Z12" s="32">
        <f>IF(F12=0,Z11,F12)</f>
        <v>1</v>
      </c>
      <c r="AA12" s="32">
        <f>IF(G12=0,AA11,G12)</f>
        <v>100</v>
      </c>
      <c r="AC12"/>
    </row>
    <row r="13" spans="2:29" s="3" customFormat="1" ht="20" customHeight="1">
      <c r="B13" s="44" t="str">
        <f t="shared" si="3"/>
        <v xml:space="preserve"> </v>
      </c>
      <c r="C13" s="52"/>
      <c r="D13" s="48"/>
      <c r="E13" s="49"/>
      <c r="F13" s="50"/>
      <c r="G13" s="49"/>
      <c r="H13" s="54"/>
      <c r="I13" s="53" t="str">
        <f t="shared" si="9"/>
        <v xml:space="preserve"> </v>
      </c>
      <c r="J13" s="17" t="str">
        <f t="shared" si="10"/>
        <v xml:space="preserve"> </v>
      </c>
      <c r="K13" s="18" t="str">
        <f t="shared" si="11"/>
        <v xml:space="preserve"> </v>
      </c>
      <c r="L13" s="6"/>
      <c r="M13" s="6"/>
      <c r="N13" s="26">
        <f t="shared" ref="N13:N27" si="15">X12*COS(RADIANS(Y12))+Z12*COS(RADIANS(AA12))</f>
        <v>-4.8769749557455082</v>
      </c>
      <c r="O13" s="26">
        <f t="shared" ref="O13:O27" si="16">X12*SIN(RADIANS(Y12))+Z12*SIN(RADIANS(AA12))</f>
        <v>7.7018545161819389</v>
      </c>
      <c r="P13" s="59">
        <f t="shared" si="4"/>
        <v>0</v>
      </c>
      <c r="Q13" s="26">
        <f>SQRT(N13^2+O13^2)*P13</f>
        <v>0</v>
      </c>
      <c r="R13" s="26">
        <f t="shared" ref="R13:R27" si="17">IF(O13&gt;0,90-DEGREES(ATAN(N13/O13)),270-DEGREES(ATAN(N13/O13)))</f>
        <v>122.34284396396703</v>
      </c>
      <c r="S13" s="26">
        <f t="shared" ref="S13:S27" si="18">COS(RADIANS(R13))*Q13</f>
        <v>0</v>
      </c>
      <c r="T13" s="26">
        <f t="shared" ref="T13:T27" si="19">T12+S13</f>
        <v>-5.2021066194618744</v>
      </c>
      <c r="U13" s="26">
        <f t="shared" ref="U13:U27" si="20">SIN(RADIANS(R13))*Q13</f>
        <v>0</v>
      </c>
      <c r="V13" s="26">
        <f>V12+U13</f>
        <v>8.2153114839273993</v>
      </c>
      <c r="W13" s="4"/>
      <c r="X13" s="32">
        <f>IF(D13=0,X12,D13)</f>
        <v>8.1999999999999993</v>
      </c>
      <c r="Y13" s="32">
        <f>IF(E13=0,Y12,E13)</f>
        <v>125</v>
      </c>
      <c r="Z13" s="32">
        <f>IF(F13=0,Z12,F13)</f>
        <v>1</v>
      </c>
      <c r="AA13" s="32">
        <f>IF(G13=0,AA12,G13)</f>
        <v>100</v>
      </c>
      <c r="AC13"/>
    </row>
    <row r="14" spans="2:29" s="3" customFormat="1" ht="20" customHeight="1">
      <c r="B14" s="44" t="str">
        <f t="shared" si="3"/>
        <v xml:space="preserve"> </v>
      </c>
      <c r="C14" s="52"/>
      <c r="D14" s="48"/>
      <c r="E14" s="49"/>
      <c r="F14" s="50"/>
      <c r="G14" s="49"/>
      <c r="H14" s="54"/>
      <c r="I14" s="53" t="str">
        <f t="shared" si="9"/>
        <v xml:space="preserve"> </v>
      </c>
      <c r="J14" s="17" t="str">
        <f t="shared" si="10"/>
        <v xml:space="preserve"> </v>
      </c>
      <c r="K14" s="18" t="str">
        <f t="shared" si="11"/>
        <v xml:space="preserve"> </v>
      </c>
      <c r="L14" s="6"/>
      <c r="M14" s="6"/>
      <c r="N14" s="26">
        <f t="shared" si="15"/>
        <v>-4.8769749557455082</v>
      </c>
      <c r="O14" s="26">
        <f t="shared" si="16"/>
        <v>7.7018545161819389</v>
      </c>
      <c r="P14" s="59">
        <f t="shared" si="4"/>
        <v>0</v>
      </c>
      <c r="Q14" s="26">
        <f>SQRT(N14^2+O14^2)*P14</f>
        <v>0</v>
      </c>
      <c r="R14" s="26">
        <f t="shared" si="17"/>
        <v>122.34284396396703</v>
      </c>
      <c r="S14" s="26">
        <f t="shared" si="18"/>
        <v>0</v>
      </c>
      <c r="T14" s="26">
        <f t="shared" si="19"/>
        <v>-5.2021066194618744</v>
      </c>
      <c r="U14" s="26">
        <f t="shared" si="20"/>
        <v>0</v>
      </c>
      <c r="V14" s="26">
        <f>V13+U14</f>
        <v>8.2153114839273993</v>
      </c>
      <c r="W14" s="4"/>
      <c r="X14" s="32">
        <f>IF(D14=0,X13,D14)</f>
        <v>8.1999999999999993</v>
      </c>
      <c r="Y14" s="32">
        <f>IF(E14=0,Y13,E14)</f>
        <v>125</v>
      </c>
      <c r="Z14" s="32">
        <f>IF(F14=0,Z13,F14)</f>
        <v>1</v>
      </c>
      <c r="AA14" s="32">
        <f>IF(G14=0,AA13,G14)</f>
        <v>100</v>
      </c>
      <c r="AC14"/>
    </row>
    <row r="15" spans="2:29" s="3" customFormat="1" ht="20" customHeight="1">
      <c r="B15" s="44" t="str">
        <f t="shared" si="3"/>
        <v xml:space="preserve"> </v>
      </c>
      <c r="C15" s="52"/>
      <c r="D15" s="48"/>
      <c r="E15" s="49"/>
      <c r="F15" s="50"/>
      <c r="G15" s="49"/>
      <c r="H15" s="54"/>
      <c r="I15" s="53" t="str">
        <f t="shared" si="9"/>
        <v xml:space="preserve"> </v>
      </c>
      <c r="J15" s="17" t="str">
        <f t="shared" si="10"/>
        <v xml:space="preserve"> </v>
      </c>
      <c r="K15" s="18" t="str">
        <f t="shared" si="11"/>
        <v xml:space="preserve"> </v>
      </c>
      <c r="L15" s="6"/>
      <c r="M15" s="6"/>
      <c r="N15" s="26">
        <f t="shared" si="15"/>
        <v>-4.8769749557455082</v>
      </c>
      <c r="O15" s="26">
        <f t="shared" si="16"/>
        <v>7.7018545161819389</v>
      </c>
      <c r="P15" s="59">
        <f t="shared" si="4"/>
        <v>0</v>
      </c>
      <c r="Q15" s="26">
        <f>SQRT(N15^2+O15^2)*P15</f>
        <v>0</v>
      </c>
      <c r="R15" s="26">
        <f t="shared" si="17"/>
        <v>122.34284396396703</v>
      </c>
      <c r="S15" s="26">
        <f t="shared" si="18"/>
        <v>0</v>
      </c>
      <c r="T15" s="26">
        <f t="shared" si="19"/>
        <v>-5.2021066194618744</v>
      </c>
      <c r="U15" s="26">
        <f t="shared" si="20"/>
        <v>0</v>
      </c>
      <c r="V15" s="26">
        <f>V14+U15</f>
        <v>8.2153114839273993</v>
      </c>
      <c r="W15" s="4"/>
      <c r="X15" s="32">
        <f>IF(D15=0,X14,D15)</f>
        <v>8.1999999999999993</v>
      </c>
      <c r="Y15" s="32">
        <f>IF(E15=0,Y14,E15)</f>
        <v>125</v>
      </c>
      <c r="Z15" s="32">
        <f>IF(F15=0,Z14,F15)</f>
        <v>1</v>
      </c>
      <c r="AA15" s="32">
        <f>IF(G15=0,AA14,G15)</f>
        <v>100</v>
      </c>
      <c r="AC15"/>
    </row>
    <row r="16" spans="2:29" s="3" customFormat="1" ht="20" customHeight="1">
      <c r="B16" s="44" t="str">
        <f t="shared" si="3"/>
        <v xml:space="preserve"> </v>
      </c>
      <c r="C16" s="52"/>
      <c r="D16" s="48"/>
      <c r="E16" s="49"/>
      <c r="F16" s="50"/>
      <c r="G16" s="49"/>
      <c r="H16" s="54"/>
      <c r="I16" s="53" t="str">
        <f t="shared" si="9"/>
        <v xml:space="preserve"> </v>
      </c>
      <c r="J16" s="17" t="str">
        <f t="shared" si="10"/>
        <v xml:space="preserve"> </v>
      </c>
      <c r="K16" s="18" t="str">
        <f t="shared" si="11"/>
        <v xml:space="preserve"> </v>
      </c>
      <c r="L16" s="7"/>
      <c r="M16" s="7"/>
      <c r="N16" s="26">
        <f t="shared" ref="N16:N20" si="21">X15*COS(RADIANS(Y15))+Z15*COS(RADIANS(AA15))</f>
        <v>-4.8769749557455082</v>
      </c>
      <c r="O16" s="26">
        <f t="shared" ref="O16:O20" si="22">X15*SIN(RADIANS(Y15))+Z15*SIN(RADIANS(AA15))</f>
        <v>7.7018545161819389</v>
      </c>
      <c r="P16" s="59">
        <f t="shared" si="4"/>
        <v>0</v>
      </c>
      <c r="Q16" s="26">
        <f t="shared" ref="Q16:Q20" si="23">SQRT(N16^2+O16^2)*P16</f>
        <v>0</v>
      </c>
      <c r="R16" s="26">
        <f t="shared" ref="R16:R20" si="24">IF(O16&gt;0,90-DEGREES(ATAN(N16/O16)),270-DEGREES(ATAN(N16/O16)))</f>
        <v>122.34284396396703</v>
      </c>
      <c r="S16" s="26">
        <f t="shared" ref="S16:S20" si="25">COS(RADIANS(R16))*Q16</f>
        <v>0</v>
      </c>
      <c r="T16" s="26">
        <f t="shared" ref="T16:T20" si="26">T15+S16</f>
        <v>-5.2021066194618744</v>
      </c>
      <c r="U16" s="26">
        <f t="shared" ref="U16:U20" si="27">SIN(RADIANS(R16))*Q16</f>
        <v>0</v>
      </c>
      <c r="V16" s="26">
        <f t="shared" ref="V16:V20" si="28">V15+U16</f>
        <v>8.2153114839273993</v>
      </c>
      <c r="W16" s="4"/>
      <c r="X16" s="32">
        <f t="shared" ref="X16:X20" si="29">IF(D16=0,X15,D16)</f>
        <v>8.1999999999999993</v>
      </c>
      <c r="Y16" s="32">
        <f t="shared" ref="Y16:Y20" si="30">IF(E16=0,Y15,E16)</f>
        <v>125</v>
      </c>
      <c r="Z16" s="32">
        <f t="shared" ref="Z16:Z20" si="31">IF(F16=0,Z15,F16)</f>
        <v>1</v>
      </c>
      <c r="AA16" s="32">
        <f t="shared" ref="AA16:AA20" si="32">IF(G16=0,AA15,G16)</f>
        <v>100</v>
      </c>
      <c r="AC16"/>
    </row>
    <row r="17" spans="2:29" s="3" customFormat="1" ht="20" customHeight="1">
      <c r="B17" s="44" t="str">
        <f t="shared" si="3"/>
        <v xml:space="preserve"> </v>
      </c>
      <c r="C17" s="52"/>
      <c r="D17" s="48"/>
      <c r="E17" s="49"/>
      <c r="F17" s="50"/>
      <c r="G17" s="49"/>
      <c r="H17" s="54"/>
      <c r="I17" s="53" t="str">
        <f t="shared" si="9"/>
        <v xml:space="preserve"> </v>
      </c>
      <c r="J17" s="17" t="str">
        <f t="shared" si="10"/>
        <v xml:space="preserve"> </v>
      </c>
      <c r="K17" s="18" t="str">
        <f t="shared" si="11"/>
        <v xml:space="preserve"> </v>
      </c>
      <c r="L17" s="7"/>
      <c r="M17" s="7"/>
      <c r="N17" s="26">
        <f t="shared" si="21"/>
        <v>-4.8769749557455082</v>
      </c>
      <c r="O17" s="26">
        <f t="shared" si="22"/>
        <v>7.7018545161819389</v>
      </c>
      <c r="P17" s="59">
        <f t="shared" si="4"/>
        <v>0</v>
      </c>
      <c r="Q17" s="26">
        <f t="shared" si="23"/>
        <v>0</v>
      </c>
      <c r="R17" s="26">
        <f t="shared" si="24"/>
        <v>122.34284396396703</v>
      </c>
      <c r="S17" s="26">
        <f t="shared" si="25"/>
        <v>0</v>
      </c>
      <c r="T17" s="26">
        <f t="shared" si="26"/>
        <v>-5.2021066194618744</v>
      </c>
      <c r="U17" s="26">
        <f t="shared" si="27"/>
        <v>0</v>
      </c>
      <c r="V17" s="26">
        <f t="shared" si="28"/>
        <v>8.2153114839273993</v>
      </c>
      <c r="W17" s="4"/>
      <c r="X17" s="32">
        <f t="shared" si="29"/>
        <v>8.1999999999999993</v>
      </c>
      <c r="Y17" s="32">
        <f t="shared" si="30"/>
        <v>125</v>
      </c>
      <c r="Z17" s="32">
        <f t="shared" si="31"/>
        <v>1</v>
      </c>
      <c r="AA17" s="32">
        <f t="shared" si="32"/>
        <v>100</v>
      </c>
      <c r="AC17"/>
    </row>
    <row r="18" spans="2:29" s="3" customFormat="1" ht="20" customHeight="1">
      <c r="B18" s="44" t="str">
        <f t="shared" si="3"/>
        <v xml:space="preserve"> </v>
      </c>
      <c r="C18" s="52"/>
      <c r="D18" s="48"/>
      <c r="E18" s="49"/>
      <c r="F18" s="50"/>
      <c r="G18" s="49"/>
      <c r="H18" s="54"/>
      <c r="I18" s="53" t="str">
        <f t="shared" si="9"/>
        <v xml:space="preserve"> </v>
      </c>
      <c r="J18" s="17" t="str">
        <f t="shared" si="10"/>
        <v xml:space="preserve"> </v>
      </c>
      <c r="K18" s="18" t="str">
        <f t="shared" si="11"/>
        <v xml:space="preserve"> </v>
      </c>
      <c r="L18" s="7"/>
      <c r="M18" s="7"/>
      <c r="N18" s="26">
        <f t="shared" si="21"/>
        <v>-4.8769749557455082</v>
      </c>
      <c r="O18" s="26">
        <f t="shared" si="22"/>
        <v>7.7018545161819389</v>
      </c>
      <c r="P18" s="59">
        <f t="shared" si="4"/>
        <v>0</v>
      </c>
      <c r="Q18" s="26">
        <f t="shared" si="23"/>
        <v>0</v>
      </c>
      <c r="R18" s="26">
        <f t="shared" si="24"/>
        <v>122.34284396396703</v>
      </c>
      <c r="S18" s="26">
        <f t="shared" si="25"/>
        <v>0</v>
      </c>
      <c r="T18" s="26">
        <f t="shared" si="26"/>
        <v>-5.2021066194618744</v>
      </c>
      <c r="U18" s="26">
        <f t="shared" si="27"/>
        <v>0</v>
      </c>
      <c r="V18" s="26">
        <f t="shared" si="28"/>
        <v>8.2153114839273993</v>
      </c>
      <c r="W18" s="4"/>
      <c r="X18" s="32">
        <f t="shared" si="29"/>
        <v>8.1999999999999993</v>
      </c>
      <c r="Y18" s="32">
        <f t="shared" si="30"/>
        <v>125</v>
      </c>
      <c r="Z18" s="32">
        <f t="shared" si="31"/>
        <v>1</v>
      </c>
      <c r="AA18" s="32">
        <f t="shared" si="32"/>
        <v>100</v>
      </c>
      <c r="AC18"/>
    </row>
    <row r="19" spans="2:29" s="3" customFormat="1" ht="20" customHeight="1">
      <c r="B19" s="44" t="str">
        <f t="shared" si="3"/>
        <v xml:space="preserve"> </v>
      </c>
      <c r="C19" s="52"/>
      <c r="D19" s="48"/>
      <c r="E19" s="49"/>
      <c r="F19" s="50"/>
      <c r="G19" s="49"/>
      <c r="H19" s="54"/>
      <c r="I19" s="53" t="str">
        <f t="shared" si="9"/>
        <v xml:space="preserve"> </v>
      </c>
      <c r="J19" s="17" t="str">
        <f t="shared" si="10"/>
        <v xml:space="preserve"> </v>
      </c>
      <c r="K19" s="18" t="str">
        <f t="shared" si="11"/>
        <v xml:space="preserve"> </v>
      </c>
      <c r="L19" s="7"/>
      <c r="M19" s="7"/>
      <c r="N19" s="26">
        <f t="shared" si="21"/>
        <v>-4.8769749557455082</v>
      </c>
      <c r="O19" s="26">
        <f t="shared" si="22"/>
        <v>7.7018545161819389</v>
      </c>
      <c r="P19" s="59">
        <f t="shared" si="4"/>
        <v>0</v>
      </c>
      <c r="Q19" s="26">
        <f t="shared" si="23"/>
        <v>0</v>
      </c>
      <c r="R19" s="26">
        <f t="shared" si="24"/>
        <v>122.34284396396703</v>
      </c>
      <c r="S19" s="26">
        <f t="shared" si="25"/>
        <v>0</v>
      </c>
      <c r="T19" s="26">
        <f t="shared" si="26"/>
        <v>-5.2021066194618744</v>
      </c>
      <c r="U19" s="26">
        <f t="shared" si="27"/>
        <v>0</v>
      </c>
      <c r="V19" s="26">
        <f t="shared" si="28"/>
        <v>8.2153114839273993</v>
      </c>
      <c r="W19" s="4"/>
      <c r="X19" s="32">
        <f t="shared" si="29"/>
        <v>8.1999999999999993</v>
      </c>
      <c r="Y19" s="32">
        <f t="shared" si="30"/>
        <v>125</v>
      </c>
      <c r="Z19" s="32">
        <f t="shared" si="31"/>
        <v>1</v>
      </c>
      <c r="AA19" s="32">
        <f t="shared" si="32"/>
        <v>100</v>
      </c>
      <c r="AC19"/>
    </row>
    <row r="20" spans="2:29" s="3" customFormat="1" ht="20" customHeight="1">
      <c r="B20" s="44" t="str">
        <f t="shared" si="3"/>
        <v xml:space="preserve"> </v>
      </c>
      <c r="C20" s="52"/>
      <c r="D20" s="48"/>
      <c r="E20" s="49"/>
      <c r="F20" s="50"/>
      <c r="G20" s="49"/>
      <c r="H20" s="54"/>
      <c r="I20" s="53" t="str">
        <f t="shared" si="9"/>
        <v xml:space="preserve"> </v>
      </c>
      <c r="J20" s="17" t="str">
        <f t="shared" si="10"/>
        <v xml:space="preserve"> </v>
      </c>
      <c r="K20" s="18" t="str">
        <f t="shared" si="11"/>
        <v xml:space="preserve"> </v>
      </c>
      <c r="N20" s="26">
        <f t="shared" si="21"/>
        <v>-4.8769749557455082</v>
      </c>
      <c r="O20" s="26">
        <f t="shared" si="22"/>
        <v>7.7018545161819389</v>
      </c>
      <c r="P20" s="59">
        <f t="shared" si="4"/>
        <v>0</v>
      </c>
      <c r="Q20" s="26">
        <f t="shared" si="23"/>
        <v>0</v>
      </c>
      <c r="R20" s="26">
        <f t="shared" si="24"/>
        <v>122.34284396396703</v>
      </c>
      <c r="S20" s="26">
        <f t="shared" si="25"/>
        <v>0</v>
      </c>
      <c r="T20" s="26">
        <f t="shared" si="26"/>
        <v>-5.2021066194618744</v>
      </c>
      <c r="U20" s="26">
        <f t="shared" si="27"/>
        <v>0</v>
      </c>
      <c r="V20" s="26">
        <f t="shared" si="28"/>
        <v>8.2153114839273993</v>
      </c>
      <c r="W20" s="4"/>
      <c r="X20" s="32">
        <f t="shared" si="29"/>
        <v>8.1999999999999993</v>
      </c>
      <c r="Y20" s="32">
        <f t="shared" si="30"/>
        <v>125</v>
      </c>
      <c r="Z20" s="32">
        <f t="shared" si="31"/>
        <v>1</v>
      </c>
      <c r="AA20" s="32">
        <f t="shared" si="32"/>
        <v>100</v>
      </c>
      <c r="AC20"/>
    </row>
    <row r="21" spans="2:29" s="3" customFormat="1" ht="20" customHeight="1">
      <c r="B21" s="44" t="str">
        <f t="shared" si="3"/>
        <v xml:space="preserve"> </v>
      </c>
      <c r="C21" s="52"/>
      <c r="D21" s="48"/>
      <c r="E21" s="49"/>
      <c r="F21" s="50"/>
      <c r="G21" s="49"/>
      <c r="H21" s="54"/>
      <c r="I21" s="53" t="str">
        <f t="shared" si="9"/>
        <v xml:space="preserve"> </v>
      </c>
      <c r="J21" s="17" t="str">
        <f t="shared" si="10"/>
        <v xml:space="preserve"> </v>
      </c>
      <c r="K21" s="18" t="str">
        <f t="shared" si="11"/>
        <v xml:space="preserve"> </v>
      </c>
      <c r="N21" s="26">
        <f t="shared" si="15"/>
        <v>-4.8769749557455082</v>
      </c>
      <c r="O21" s="26">
        <f t="shared" si="16"/>
        <v>7.7018545161819389</v>
      </c>
      <c r="P21" s="59">
        <f t="shared" si="4"/>
        <v>0</v>
      </c>
      <c r="Q21" s="26">
        <f>SQRT(N21^2+O21^2)*P21</f>
        <v>0</v>
      </c>
      <c r="R21" s="26">
        <f t="shared" si="17"/>
        <v>122.34284396396703</v>
      </c>
      <c r="S21" s="26">
        <f t="shared" si="18"/>
        <v>0</v>
      </c>
      <c r="T21" s="26">
        <f t="shared" si="19"/>
        <v>-5.2021066194618744</v>
      </c>
      <c r="U21" s="26">
        <f t="shared" si="20"/>
        <v>0</v>
      </c>
      <c r="V21" s="26">
        <f>V20+U21</f>
        <v>8.2153114839273993</v>
      </c>
      <c r="W21" s="4"/>
      <c r="X21" s="32">
        <f>IF(D21=0,X20,D21)</f>
        <v>8.1999999999999993</v>
      </c>
      <c r="Y21" s="32">
        <f>IF(E21=0,Y20,E21)</f>
        <v>125</v>
      </c>
      <c r="Z21" s="32">
        <f>IF(F21=0,Z20,F21)</f>
        <v>1</v>
      </c>
      <c r="AA21" s="32">
        <f>IF(G21=0,AA20,G21)</f>
        <v>100</v>
      </c>
      <c r="AC21"/>
    </row>
    <row r="22" spans="2:29" s="3" customFormat="1" ht="20" customHeight="1">
      <c r="B22" s="44" t="str">
        <f t="shared" si="3"/>
        <v xml:space="preserve"> </v>
      </c>
      <c r="C22" s="52"/>
      <c r="D22" s="48"/>
      <c r="E22" s="49"/>
      <c r="F22" s="50"/>
      <c r="G22" s="49"/>
      <c r="H22" s="54"/>
      <c r="I22" s="53" t="str">
        <f t="shared" si="9"/>
        <v xml:space="preserve"> </v>
      </c>
      <c r="J22" s="17" t="str">
        <f t="shared" si="10"/>
        <v xml:space="preserve"> </v>
      </c>
      <c r="K22" s="18" t="str">
        <f t="shared" si="11"/>
        <v xml:space="preserve"> </v>
      </c>
      <c r="N22" s="26">
        <f t="shared" si="15"/>
        <v>-4.8769749557455082</v>
      </c>
      <c r="O22" s="26">
        <f t="shared" si="16"/>
        <v>7.7018545161819389</v>
      </c>
      <c r="P22" s="59">
        <f t="shared" si="4"/>
        <v>0</v>
      </c>
      <c r="Q22" s="26">
        <f>SQRT(N22^2+O22^2)*P22</f>
        <v>0</v>
      </c>
      <c r="R22" s="26">
        <f t="shared" si="17"/>
        <v>122.34284396396703</v>
      </c>
      <c r="S22" s="26">
        <f t="shared" si="18"/>
        <v>0</v>
      </c>
      <c r="T22" s="26">
        <f t="shared" si="19"/>
        <v>-5.2021066194618744</v>
      </c>
      <c r="U22" s="26">
        <f t="shared" si="20"/>
        <v>0</v>
      </c>
      <c r="V22" s="26">
        <f>V21+U22</f>
        <v>8.2153114839273993</v>
      </c>
      <c r="W22" s="4"/>
      <c r="X22" s="32">
        <f>IF(D22=0,X21,D22)</f>
        <v>8.1999999999999993</v>
      </c>
      <c r="Y22" s="32">
        <f>IF(E22=0,Y21,E22)</f>
        <v>125</v>
      </c>
      <c r="Z22" s="32">
        <f>IF(F22=0,Z21,F22)</f>
        <v>1</v>
      </c>
      <c r="AA22" s="32">
        <f>IF(G22=0,AA21,G22)</f>
        <v>100</v>
      </c>
      <c r="AC22"/>
    </row>
    <row r="23" spans="2:29" s="3" customFormat="1" ht="20" customHeight="1">
      <c r="B23" s="44" t="str">
        <f t="shared" si="3"/>
        <v xml:space="preserve"> </v>
      </c>
      <c r="C23" s="52"/>
      <c r="D23" s="48"/>
      <c r="E23" s="49"/>
      <c r="F23" s="50"/>
      <c r="G23" s="49"/>
      <c r="H23" s="54"/>
      <c r="I23" s="53" t="str">
        <f t="shared" si="9"/>
        <v xml:space="preserve"> </v>
      </c>
      <c r="J23" s="17" t="str">
        <f t="shared" si="10"/>
        <v xml:space="preserve"> </v>
      </c>
      <c r="K23" s="18" t="str">
        <f t="shared" si="11"/>
        <v xml:space="preserve"> </v>
      </c>
      <c r="N23" s="26">
        <f t="shared" si="15"/>
        <v>-4.8769749557455082</v>
      </c>
      <c r="O23" s="26">
        <f t="shared" si="16"/>
        <v>7.7018545161819389</v>
      </c>
      <c r="P23" s="59">
        <f t="shared" si="4"/>
        <v>0</v>
      </c>
      <c r="Q23" s="26">
        <f>SQRT(N23^2+O23^2)*P23</f>
        <v>0</v>
      </c>
      <c r="R23" s="26">
        <f t="shared" si="17"/>
        <v>122.34284396396703</v>
      </c>
      <c r="S23" s="26">
        <f t="shared" si="18"/>
        <v>0</v>
      </c>
      <c r="T23" s="26">
        <f t="shared" si="19"/>
        <v>-5.2021066194618744</v>
      </c>
      <c r="U23" s="26">
        <f t="shared" si="20"/>
        <v>0</v>
      </c>
      <c r="V23" s="26">
        <f>V22+U23</f>
        <v>8.2153114839273993</v>
      </c>
      <c r="W23" s="4"/>
      <c r="X23" s="32">
        <f>IF(D23=0,X22,D23)</f>
        <v>8.1999999999999993</v>
      </c>
      <c r="Y23" s="32">
        <f>IF(E23=0,Y22,E23)</f>
        <v>125</v>
      </c>
      <c r="Z23" s="32">
        <f>IF(F23=0,Z22,F23)</f>
        <v>1</v>
      </c>
      <c r="AA23" s="32">
        <f>IF(G23=0,AA22,G23)</f>
        <v>100</v>
      </c>
      <c r="AC23"/>
    </row>
    <row r="24" spans="2:29" s="3" customFormat="1" ht="20" customHeight="1">
      <c r="B24" s="44" t="str">
        <f t="shared" si="3"/>
        <v xml:space="preserve"> </v>
      </c>
      <c r="C24" s="52"/>
      <c r="D24" s="48"/>
      <c r="E24" s="49"/>
      <c r="F24" s="50"/>
      <c r="G24" s="49"/>
      <c r="H24" s="54"/>
      <c r="I24" s="53" t="str">
        <f t="shared" si="9"/>
        <v xml:space="preserve"> </v>
      </c>
      <c r="J24" s="17" t="str">
        <f t="shared" si="10"/>
        <v xml:space="preserve"> </v>
      </c>
      <c r="K24" s="18" t="str">
        <f t="shared" si="11"/>
        <v xml:space="preserve"> </v>
      </c>
      <c r="N24" s="26">
        <f t="shared" ref="N24:N26" si="33">X23*COS(RADIANS(Y23))+Z23*COS(RADIANS(AA23))</f>
        <v>-4.8769749557455082</v>
      </c>
      <c r="O24" s="26">
        <f t="shared" ref="O24:O26" si="34">X23*SIN(RADIANS(Y23))+Z23*SIN(RADIANS(AA23))</f>
        <v>7.7018545161819389</v>
      </c>
      <c r="P24" s="59">
        <f t="shared" si="4"/>
        <v>0</v>
      </c>
      <c r="Q24" s="26">
        <f t="shared" ref="Q24:Q26" si="35">SQRT(N24^2+O24^2)*P24</f>
        <v>0</v>
      </c>
      <c r="R24" s="26">
        <f t="shared" ref="R24:R26" si="36">IF(O24&gt;0,90-DEGREES(ATAN(N24/O24)),270-DEGREES(ATAN(N24/O24)))</f>
        <v>122.34284396396703</v>
      </c>
      <c r="S24" s="26">
        <f t="shared" ref="S24:S26" si="37">COS(RADIANS(R24))*Q24</f>
        <v>0</v>
      </c>
      <c r="T24" s="26">
        <f t="shared" ref="T24:T26" si="38">T23+S24</f>
        <v>-5.2021066194618744</v>
      </c>
      <c r="U24" s="26">
        <f t="shared" ref="U24:U26" si="39">SIN(RADIANS(R24))*Q24</f>
        <v>0</v>
      </c>
      <c r="V24" s="26">
        <f t="shared" ref="V24:V26" si="40">V23+U24</f>
        <v>8.2153114839273993</v>
      </c>
      <c r="W24" s="4"/>
      <c r="X24" s="32">
        <f t="shared" ref="X24:X26" si="41">IF(D24=0,X23,D24)</f>
        <v>8.1999999999999993</v>
      </c>
      <c r="Y24" s="32">
        <f t="shared" ref="Y24:Y26" si="42">IF(E24=0,Y23,E24)</f>
        <v>125</v>
      </c>
      <c r="Z24" s="32">
        <f t="shared" ref="Z24:Z26" si="43">IF(F24=0,Z23,F24)</f>
        <v>1</v>
      </c>
      <c r="AA24" s="32">
        <f t="shared" ref="AA24:AA26" si="44">IF(G24=0,AA23,G24)</f>
        <v>100</v>
      </c>
      <c r="AC24"/>
    </row>
    <row r="25" spans="2:29" s="3" customFormat="1" ht="20" customHeight="1">
      <c r="B25" s="44" t="str">
        <f t="shared" si="3"/>
        <v xml:space="preserve"> </v>
      </c>
      <c r="C25" s="52"/>
      <c r="D25" s="48"/>
      <c r="E25" s="49"/>
      <c r="F25" s="50"/>
      <c r="G25" s="49"/>
      <c r="H25" s="54"/>
      <c r="I25" s="53" t="str">
        <f t="shared" si="9"/>
        <v xml:space="preserve"> </v>
      </c>
      <c r="J25" s="17" t="str">
        <f t="shared" si="10"/>
        <v xml:space="preserve"> </v>
      </c>
      <c r="K25" s="18" t="str">
        <f t="shared" si="11"/>
        <v xml:space="preserve"> </v>
      </c>
      <c r="N25" s="26">
        <f t="shared" si="33"/>
        <v>-4.8769749557455082</v>
      </c>
      <c r="O25" s="26">
        <f t="shared" si="34"/>
        <v>7.7018545161819389</v>
      </c>
      <c r="P25" s="59">
        <f t="shared" si="4"/>
        <v>0</v>
      </c>
      <c r="Q25" s="26">
        <f t="shared" si="35"/>
        <v>0</v>
      </c>
      <c r="R25" s="26">
        <f t="shared" si="36"/>
        <v>122.34284396396703</v>
      </c>
      <c r="S25" s="26">
        <f t="shared" si="37"/>
        <v>0</v>
      </c>
      <c r="T25" s="26">
        <f t="shared" si="38"/>
        <v>-5.2021066194618744</v>
      </c>
      <c r="U25" s="26">
        <f t="shared" si="39"/>
        <v>0</v>
      </c>
      <c r="V25" s="26">
        <f t="shared" si="40"/>
        <v>8.2153114839273993</v>
      </c>
      <c r="W25" s="4"/>
      <c r="X25" s="32">
        <f t="shared" si="41"/>
        <v>8.1999999999999993</v>
      </c>
      <c r="Y25" s="32">
        <f t="shared" si="42"/>
        <v>125</v>
      </c>
      <c r="Z25" s="32">
        <f t="shared" si="43"/>
        <v>1</v>
      </c>
      <c r="AA25" s="32">
        <f t="shared" si="44"/>
        <v>100</v>
      </c>
      <c r="AC25"/>
    </row>
    <row r="26" spans="2:29" s="3" customFormat="1" ht="20" customHeight="1">
      <c r="B26" s="44" t="str">
        <f t="shared" si="3"/>
        <v xml:space="preserve"> </v>
      </c>
      <c r="C26" s="52"/>
      <c r="D26" s="48"/>
      <c r="E26" s="49"/>
      <c r="F26" s="50"/>
      <c r="G26" s="49"/>
      <c r="H26" s="54"/>
      <c r="I26" s="53" t="str">
        <f t="shared" si="9"/>
        <v xml:space="preserve"> </v>
      </c>
      <c r="J26" s="17" t="str">
        <f t="shared" si="10"/>
        <v xml:space="preserve"> </v>
      </c>
      <c r="K26" s="18" t="str">
        <f t="shared" si="11"/>
        <v xml:space="preserve"> </v>
      </c>
      <c r="N26" s="26">
        <f t="shared" si="33"/>
        <v>-4.8769749557455082</v>
      </c>
      <c r="O26" s="26">
        <f t="shared" si="34"/>
        <v>7.7018545161819389</v>
      </c>
      <c r="P26" s="59">
        <f t="shared" si="4"/>
        <v>0</v>
      </c>
      <c r="Q26" s="26">
        <f t="shared" si="35"/>
        <v>0</v>
      </c>
      <c r="R26" s="26">
        <f t="shared" si="36"/>
        <v>122.34284396396703</v>
      </c>
      <c r="S26" s="26">
        <f t="shared" si="37"/>
        <v>0</v>
      </c>
      <c r="T26" s="26">
        <f t="shared" si="38"/>
        <v>-5.2021066194618744</v>
      </c>
      <c r="U26" s="26">
        <f t="shared" si="39"/>
        <v>0</v>
      </c>
      <c r="V26" s="26">
        <f t="shared" si="40"/>
        <v>8.2153114839273993</v>
      </c>
      <c r="W26" s="4"/>
      <c r="X26" s="32">
        <f t="shared" si="41"/>
        <v>8.1999999999999993</v>
      </c>
      <c r="Y26" s="32">
        <f t="shared" si="42"/>
        <v>125</v>
      </c>
      <c r="Z26" s="32">
        <f t="shared" si="43"/>
        <v>1</v>
      </c>
      <c r="AA26" s="32">
        <f t="shared" si="44"/>
        <v>100</v>
      </c>
      <c r="AC26"/>
    </row>
    <row r="27" spans="2:29" s="3" customFormat="1" ht="20" customHeight="1" thickBot="1">
      <c r="B27" s="44" t="str">
        <f t="shared" si="3"/>
        <v xml:space="preserve"> </v>
      </c>
      <c r="C27" s="52"/>
      <c r="D27" s="48"/>
      <c r="E27" s="49"/>
      <c r="F27" s="50"/>
      <c r="G27" s="49"/>
      <c r="H27" s="54"/>
      <c r="I27" s="53" t="str">
        <f t="shared" si="9"/>
        <v xml:space="preserve"> </v>
      </c>
      <c r="J27" s="17" t="str">
        <f t="shared" si="10"/>
        <v xml:space="preserve"> </v>
      </c>
      <c r="K27" s="18" t="str">
        <f t="shared" si="11"/>
        <v xml:space="preserve"> </v>
      </c>
      <c r="N27" s="27">
        <f t="shared" si="15"/>
        <v>-4.8769749557455082</v>
      </c>
      <c r="O27" s="27">
        <f t="shared" si="16"/>
        <v>7.7018545161819389</v>
      </c>
      <c r="P27" s="60">
        <f t="shared" si="4"/>
        <v>0</v>
      </c>
      <c r="Q27" s="27">
        <f>SQRT(N27^2+O27^2)*P27</f>
        <v>0</v>
      </c>
      <c r="R27" s="27">
        <f t="shared" si="17"/>
        <v>122.34284396396703</v>
      </c>
      <c r="S27" s="27">
        <f t="shared" si="18"/>
        <v>0</v>
      </c>
      <c r="T27" s="27">
        <f t="shared" si="19"/>
        <v>-5.2021066194618744</v>
      </c>
      <c r="U27" s="27">
        <f t="shared" si="20"/>
        <v>0</v>
      </c>
      <c r="V27" s="27">
        <f>V26+U27</f>
        <v>8.2153114839273993</v>
      </c>
      <c r="W27" s="4"/>
      <c r="X27" s="33">
        <f>IF(D27=0,X26,D27)</f>
        <v>8.1999999999999993</v>
      </c>
      <c r="Y27" s="33">
        <f>IF(E27=0,Y26,E27)</f>
        <v>125</v>
      </c>
      <c r="Z27" s="33">
        <f>IF(F27=0,Z26,F27)</f>
        <v>1</v>
      </c>
      <c r="AA27" s="33">
        <f>IF(G27=0,AA26,G27)</f>
        <v>100</v>
      </c>
      <c r="AC27"/>
    </row>
    <row r="28" spans="2:29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32" spans="2:29">
      <c r="C32" s="2"/>
      <c r="D32" s="2"/>
    </row>
    <row r="33" spans="3:6">
      <c r="C33" s="2"/>
    </row>
    <row r="34" spans="3:6">
      <c r="D34" s="2"/>
    </row>
    <row r="35" spans="3:6">
      <c r="C35" s="2"/>
      <c r="D35" s="2"/>
    </row>
    <row r="38" spans="3:6">
      <c r="C38" s="2"/>
      <c r="D38" s="2"/>
    </row>
    <row r="39" spans="3:6">
      <c r="C39" s="2"/>
    </row>
    <row r="40" spans="3:6">
      <c r="D40" s="2"/>
      <c r="F40" s="57"/>
    </row>
    <row r="41" spans="3:6">
      <c r="C41" s="2"/>
      <c r="D41" s="2"/>
    </row>
    <row r="42" spans="3:6">
      <c r="D42" s="2"/>
    </row>
  </sheetData>
  <sheetProtection algorithmName="SHA-512" hashValue="AtQg90fetEZ0jm3TbiCZFgd8lPYfHN8h5crfU16N4WVywqVEZA/DsvbDL5H9Tjr+O8LuthtDim9p41C/MdE6hw==" saltValue="vjZAcIQdxX7XhvJR5mVDIA==" spinCount="100000" sheet="1" objects="1" scenarios="1" selectLockedCells="1"/>
  <mergeCells count="3">
    <mergeCell ref="F4:G4"/>
    <mergeCell ref="D4:E4"/>
    <mergeCell ref="B4:C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Hoffrichter</dc:creator>
  <cp:lastModifiedBy>Helmut Hoffrichter</cp:lastModifiedBy>
  <dcterms:created xsi:type="dcterms:W3CDTF">2021-01-05T16:14:57Z</dcterms:created>
  <dcterms:modified xsi:type="dcterms:W3CDTF">2021-01-06T15:33:50Z</dcterms:modified>
</cp:coreProperties>
</file>